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ΠΡΟΣΩΡΙΝΟΣ ΠΙΝΑΚΑΣ ΚΑΤΑΤΑΞΗ" sheetId="1" r:id="rId1"/>
  </sheets>
  <definedNames/>
  <calcPr fullCalcOnLoad="1"/>
</workbook>
</file>

<file path=xl/sharedStrings.xml><?xml version="1.0" encoding="utf-8"?>
<sst xmlns="http://schemas.openxmlformats.org/spreadsheetml/2006/main" count="183" uniqueCount="161">
  <si>
    <t>ΠΡΟΣΛΗΨΗ ΠΡΟΣΩΠΙΚΟΥ ΜΕ ΣΥΜΒΑΣΗ ΟΡΙΣΜΕΝΟΥ ΧΡΟΝΟΥ</t>
  </si>
  <si>
    <t>Ανακοίνωση :</t>
  </si>
  <si>
    <t>ΥΠΟΨΗΦΙΩΝ ΚΑΤΗΓΟΡΙΑΣ ΥΕ</t>
  </si>
  <si>
    <t>Α.Μ.</t>
  </si>
  <si>
    <t>ΕΠΩΝΥΜΟ</t>
  </si>
  <si>
    <t>ΟΝΟΜΑ</t>
  </si>
  <si>
    <t>ΟΝΟΜΑ ΠΑΤΡΟΣ</t>
  </si>
  <si>
    <t>ΑΡΙΘΜ.
 ΤΑΥΤΟΤ.</t>
  </si>
  <si>
    <t>ΚΡΙΤΗΡΙΑ</t>
  </si>
  <si>
    <t>ΒΑΘΜΟΛΟΓΙΑ</t>
  </si>
  <si>
    <t>Σειρά Κατάταξης</t>
  </si>
  <si>
    <t xml:space="preserve">ΤΡΙΤΕΚΝΟΣ ή ΤΕΚΝΟ ΤΡΙΤΕΚΝΗΣ ΟΙΚΟΓΕΝΕΙΑΣ  (αρ. τέκνων) </t>
  </si>
  <si>
    <t xml:space="preserve">ΑΝΗΛΙΚΑ ΤΕΚΝΑ
(αριθμ. ανήλικων τέκνων) </t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</si>
  <si>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</si>
  <si>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(1)</t>
  </si>
  <si>
    <t>(6)</t>
  </si>
  <si>
    <t>(7)</t>
  </si>
  <si>
    <t>(4)</t>
  </si>
  <si>
    <t>(5)</t>
  </si>
  <si>
    <t>ΑΝΑΠΗΡΙΑ ΓΟΝΕΑ, ΤΕΚΝΟΥ, ΑΔΕΛΦΟΥ Ή ΣΥΖΥΓΟΥ [ποσοστό αναπηρίας από 50% και άνω]</t>
  </si>
  <si>
    <t xml:space="preserve">ΗΛΙΚΙΑ
</t>
  </si>
  <si>
    <r>
      <t xml:space="preserve">ΜΟΝΑΔΕΣ
</t>
    </r>
    <r>
      <rPr>
        <b/>
        <sz val="10"/>
        <color indexed="12"/>
        <rFont val="Arial Greek"/>
        <family val="0"/>
      </rPr>
      <t xml:space="preserve"> (5 )</t>
    </r>
  </si>
  <si>
    <t>Ειδικότητα :  Καθαριστές-στριες σχολικών μονάδων</t>
  </si>
  <si>
    <t xml:space="preserve">ΕΜΠΕΙΡΙΑ (σε μήνες) </t>
  </si>
  <si>
    <t>ΠΟΛΥΤΕΚΝΟΣ ή ΤΕΚΝΟ ΠΟΛΥΤΕΚΝΗΣ ΟΙΚΟΓΕΝΕΙΑΣ  
(αριθμ. τέκνων)</t>
  </si>
  <si>
    <t>ΜΟΝΟΓΟΝΕΑΣ ή ΤΕΚΝΟ ΜΟΝΟΓΟΝΕΪΚΗΣ ΟΙΚΟΓΕΝΕΙΑΣ 
(αριθμ. τέκνων)</t>
  </si>
  <si>
    <t xml:space="preserve">ΣΥΝΟΛΙΚΗ ΒΑΘΜΟΛΟΓΙΑ
</t>
  </si>
  <si>
    <t>Πίνακας  Μερικής απασχόλησης</t>
  </si>
  <si>
    <t xml:space="preserve"> (3)</t>
  </si>
  <si>
    <t>(2)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</si>
  <si>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</si>
  <si>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>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</si>
  <si>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</si>
  <si>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(6 )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</si>
  <si>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</si>
  <si>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t>αριθμός αιθουσών (Α) ανά μήνα (Μ) απασχόλησης για απασχόληση μέχρι τη λήξη του διδακτικού έτους 2019-2020</t>
  </si>
  <si>
    <r>
      <t xml:space="preserve">ΜΟΝΑΔΕΣ
</t>
    </r>
    <r>
      <rPr>
        <b/>
        <sz val="10"/>
        <color indexed="12"/>
        <rFont val="Arial Greek"/>
        <family val="0"/>
      </rPr>
      <t>(1) βαθμολογία εμπειρίας σε μήνες</t>
    </r>
  </si>
  <si>
    <r>
      <t xml:space="preserve">ΜΟΝΑΔΕΣ
</t>
    </r>
    <r>
      <rPr>
        <b/>
        <sz val="7"/>
        <color indexed="62"/>
        <rFont val="Arial Greek"/>
        <family val="0"/>
      </rPr>
      <t>(2) βαθμολογία  ανατεθεισών αιθουσών ανά μήνας μέχρι τη λήξη του διδακτικού έτους 2019-2020</t>
    </r>
  </si>
  <si>
    <r>
      <t xml:space="preserve">Διάρκεια Σύμβασης : </t>
    </r>
    <r>
      <rPr>
        <b/>
        <sz val="11"/>
        <color indexed="8"/>
        <rFont val="Calibri"/>
        <family val="2"/>
      </rPr>
      <t xml:space="preserve">Διδακτικό έτος 2021-2022 </t>
    </r>
  </si>
  <si>
    <t>Φορέας : ΔΗΜΟΣ ΑΜΦΙΛΟΧΙΑΣ</t>
  </si>
  <si>
    <r>
      <t xml:space="preserve">Έδρα Υπηρεσίας : ΑΜΦΙΛΟΧΙΑ </t>
    </r>
    <r>
      <rPr>
        <b/>
        <sz val="11"/>
        <color indexed="8"/>
        <rFont val="Calibri"/>
        <family val="2"/>
      </rPr>
      <t>ΑΙΤΩΛ/ΝΙΑΣ</t>
    </r>
  </si>
  <si>
    <t>Αρίθ.πρωτ.11040/13-8-2021</t>
  </si>
  <si>
    <t>ΡΟΔΙΤΗ</t>
  </si>
  <si>
    <t>ΧΡΥΣΟΒΑΛΑΝΤΗ</t>
  </si>
  <si>
    <t>ΣΤΥΛΙΑΝΟΣ</t>
  </si>
  <si>
    <t>ΑΗ647095</t>
  </si>
  <si>
    <t>ΜΑΛΤΕΖΟΥ</t>
  </si>
  <si>
    <t>ΣΤΑΜΑΤΙΑ</t>
  </si>
  <si>
    <t>ΣΠΥΡΙΔΩΝ</t>
  </si>
  <si>
    <t>ΑΕ730550</t>
  </si>
  <si>
    <t>ΚΑΤΣΑΝΤΑ</t>
  </si>
  <si>
    <t>ΠΑΡΘΕΝΙΑ</t>
  </si>
  <si>
    <t>ΑΘΑΝΑΣΙΟΣ</t>
  </si>
  <si>
    <t>Μ540672</t>
  </si>
  <si>
    <t>ΜΠΟΜΠΟΥ</t>
  </si>
  <si>
    <t>ΠΑΝΑΓΙΩΤΑ</t>
  </si>
  <si>
    <t>ΔΗΜΗΤΡΙΟΣ</t>
  </si>
  <si>
    <t>Π436857</t>
  </si>
  <si>
    <t>ΝΙΚΑ</t>
  </si>
  <si>
    <t>ΙΩΑΝΝΑ</t>
  </si>
  <si>
    <t>ΠΑΝΑΓΙΩΤΗΣ</t>
  </si>
  <si>
    <t>Σ379208</t>
  </si>
  <si>
    <t>ΣΙΔΕΡΗΣ</t>
  </si>
  <si>
    <t>ΚΩΝΣΤΑΝΤΙΝΟΣ</t>
  </si>
  <si>
    <t>ΝΙΚΟΛΑΟΣ</t>
  </si>
  <si>
    <t>ΑΟ296840</t>
  </si>
  <si>
    <t>ΝΙΚΟΛΕΤΟΥ</t>
  </si>
  <si>
    <t>ΧΡΙΣΤΙΝΑ</t>
  </si>
  <si>
    <t>ΣΤΑΥΡΟΣ</t>
  </si>
  <si>
    <t>Π437221</t>
  </si>
  <si>
    <t>ΑΒΔΕΛΑ</t>
  </si>
  <si>
    <t>ΜΑΡΙΑ</t>
  </si>
  <si>
    <t>ΗΛΙΑΣ</t>
  </si>
  <si>
    <t>Σ783975</t>
  </si>
  <si>
    <t>ΣΤΡΑΒΟΜΥΤΗ</t>
  </si>
  <si>
    <t>ΑΙΚΑΤΕΡΙΝΗ</t>
  </si>
  <si>
    <t>ΘΩΜΑΣ</t>
  </si>
  <si>
    <t>Ν515123</t>
  </si>
  <si>
    <t>ΖΗΣΗ</t>
  </si>
  <si>
    <t>ΘΩΜΟΥΛΑ</t>
  </si>
  <si>
    <t>ΑΚ394838</t>
  </si>
  <si>
    <t>ΚΟΥΤΣΟΜΥΤΗ</t>
  </si>
  <si>
    <t>ΧΡΗΣΤΟΣ</t>
  </si>
  <si>
    <t>Σ770536</t>
  </si>
  <si>
    <t>ΝΤΑΛΙΑΝΗ</t>
  </si>
  <si>
    <t>ΔΕΣΠΩ</t>
  </si>
  <si>
    <t>ΒΑΣΙΛΕΙΟΣ</t>
  </si>
  <si>
    <t>Χ782679</t>
  </si>
  <si>
    <t>ΑΓΡΟΓΙΑΝΝΗ</t>
  </si>
  <si>
    <t>ΚΑΣΣΙΑΝΗ</t>
  </si>
  <si>
    <t>Μ510802</t>
  </si>
  <si>
    <t>ΛΙΟΝΑ</t>
  </si>
  <si>
    <t>ΓΕΡΑΣΗΜΙΝΑ</t>
  </si>
  <si>
    <t>ΙΩΑΝΝΗΣ</t>
  </si>
  <si>
    <t>Χ710651</t>
  </si>
  <si>
    <t>ΤΣΕΚΟΥΡΑ</t>
  </si>
  <si>
    <t>ΕΙΡΗΝΗ</t>
  </si>
  <si>
    <t>Φ201071</t>
  </si>
  <si>
    <t>ΤΟΛΙΑ</t>
  </si>
  <si>
    <t>ΕΛΕΝΗ</t>
  </si>
  <si>
    <t>ΑΕ729192</t>
  </si>
  <si>
    <t>ΤΡΙΑΝΤΑΦΥΛΛΗ</t>
  </si>
  <si>
    <t>ΟΥΡΑΝΙΑ</t>
  </si>
  <si>
    <t>ΑΝΔΡΕΑΣ</t>
  </si>
  <si>
    <t>Σ783810</t>
  </si>
  <si>
    <t>ΚΟΚΚΩΝΗ</t>
  </si>
  <si>
    <t>ΦΡΕΙΔΕΡΙΚΗ</t>
  </si>
  <si>
    <t>ΑΟ928043</t>
  </si>
  <si>
    <t>ΠΛΙΑΤΣΙΚΑ</t>
  </si>
  <si>
    <t>Χ780217</t>
  </si>
  <si>
    <t>ΡΑΠΤΗ</t>
  </si>
  <si>
    <t>Χ276879</t>
  </si>
  <si>
    <t>ΤΕΡΗ</t>
  </si>
  <si>
    <t>ΜΙΧΑΗΛΙΔΑ</t>
  </si>
  <si>
    <t>Χ275526</t>
  </si>
  <si>
    <t>ΤΡΙΦΕΡΗ</t>
  </si>
  <si>
    <t>ΣΑΒΒΟΥΛΑ</t>
  </si>
  <si>
    <t>Ρ242984</t>
  </si>
  <si>
    <t>ΚΑΚΙΩΡΗ</t>
  </si>
  <si>
    <t>ΑΟ298039</t>
  </si>
  <si>
    <t>ΜΕΡΚΟΥ</t>
  </si>
  <si>
    <t>ΚΛΕΟΠΑΤΡΑ</t>
  </si>
  <si>
    <t>ΣΩΤΗΡΗΣ</t>
  </si>
  <si>
    <t>Ρ242899</t>
  </si>
  <si>
    <t>ΚΡΙΚΑΣ</t>
  </si>
  <si>
    <t>ΓΕΩΡΓΙΟΣ</t>
  </si>
  <si>
    <t>ΓΕΡΑΣΙΜΟΣ</t>
  </si>
  <si>
    <t>Σ784269</t>
  </si>
  <si>
    <t xml:space="preserve">ΣΙΜΟΥ  </t>
  </si>
  <si>
    <t>ΚΩΝΣΤΑΝΤΙΝΑ</t>
  </si>
  <si>
    <t>Σ783150</t>
  </si>
  <si>
    <t>ΠΑΠΠΑ</t>
  </si>
  <si>
    <t>ΧΡΥΣΟΥΛΑ</t>
  </si>
  <si>
    <t>ΕΥΣΤΑΘΙΟΣ</t>
  </si>
  <si>
    <t>ΦΙΛΙΠΠΑ</t>
  </si>
  <si>
    <t>ΘΕΟΔΩΡΑ</t>
  </si>
  <si>
    <t>ΧΑΜΖΑΙ</t>
  </si>
  <si>
    <t>ΜΑΡΓΑΡΙΤΑ</t>
  </si>
  <si>
    <t>ΑΛΙ</t>
  </si>
  <si>
    <t>ΑΑ948401</t>
  </si>
  <si>
    <t>Ρ241367</t>
  </si>
  <si>
    <t>ΑΚ332461</t>
  </si>
  <si>
    <t>ΧΡΙΣΤΙΑΝΑ</t>
  </si>
  <si>
    <t>ΑΒ277424</t>
  </si>
  <si>
    <t>ΑΝΑΣΤΑΣΙΟΣ</t>
  </si>
  <si>
    <t>ΑΚ332222</t>
  </si>
  <si>
    <t>ΣΚΟΥΛΙΚΑΡΙΤΗ</t>
  </si>
  <si>
    <t>ΤΣΟΥΝΗ</t>
  </si>
  <si>
    <t>ΣΩΤΗΡΟΥΛΑ</t>
  </si>
  <si>
    <t>ΧΑΡΙΛΑΟΣ</t>
  </si>
  <si>
    <t>ΑΒ777947</t>
  </si>
  <si>
    <t>ΓΡΕΝΤΖΕΛΟΥ</t>
  </si>
  <si>
    <t>Σ352985</t>
  </si>
  <si>
    <t>ΚΑΤΣΟΥΛΗΣ</t>
  </si>
  <si>
    <t>ΒΕΛΙΣΣΑΡΙΟΣ</t>
  </si>
  <si>
    <t>ΑΝ832036</t>
  </si>
  <si>
    <t>Η  ΕΠΙΤΡΟΠΗ</t>
  </si>
  <si>
    <t>ΡΕΓΚΟΥΤΑΣ ΑΝΔΡΕΑΣ</t>
  </si>
  <si>
    <t>ΣΙΑΚΑΠΕΤΗ  ΠΑΝΑΓΙΩΤΑ</t>
  </si>
  <si>
    <t>ΠΟΛΥΖΟΣ ΕΥΣΤΑΘΙΟΣ</t>
  </si>
  <si>
    <t>ΠΡΟΣΩΡΙΝΟΣ ΠΙΝΑΚΑΣ ΚΑΤΑΤΑΞΗΣ &amp; ΒΑΘΜΟΛΟΓΙΑΣ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</si>
</sst>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_ ;[Red]\-0\ 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0.00_ ;[Red]\-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sz val="9"/>
      <name val="Arial Greek"/>
      <family val="0"/>
    </font>
    <font>
      <b/>
      <sz val="7"/>
      <color indexed="62"/>
      <name val="Arial Greek"/>
      <family val="0"/>
    </font>
    <font>
      <b/>
      <sz val="9"/>
      <name val="Arial Greek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1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textRotation="90" wrapText="1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textRotation="90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9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166" fontId="4" fillId="0" borderId="0" xfId="0" applyNumberFormat="1" applyFont="1" applyFill="1" applyAlignment="1" applyProtection="1">
      <alignment vertical="center"/>
      <protection locked="0"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 applyProtection="1">
      <alignment horizontal="center" vertical="center" textRotation="90" wrapText="1"/>
      <protection locked="0"/>
    </xf>
    <xf numFmtId="0" fontId="7" fillId="35" borderId="20" xfId="0" applyFont="1" applyFill="1" applyBorder="1" applyAlignment="1" applyProtection="1">
      <alignment horizontal="center" vertical="center" textRotation="90" wrapText="1"/>
      <protection locked="0"/>
    </xf>
    <xf numFmtId="0" fontId="7" fillId="35" borderId="21" xfId="0" applyFont="1" applyFill="1" applyBorder="1" applyAlignment="1" applyProtection="1">
      <alignment horizontal="center" vertical="center" textRotation="90" wrapText="1"/>
      <protection locked="0"/>
    </xf>
    <xf numFmtId="0" fontId="7" fillId="35" borderId="16" xfId="0" applyFont="1" applyFill="1" applyBorder="1" applyAlignment="1" applyProtection="1">
      <alignment horizontal="center" vertical="center" textRotation="90" wrapText="1"/>
      <protection locked="0"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 horizontal="center"/>
      <protection locked="0"/>
    </xf>
    <xf numFmtId="0" fontId="3" fillId="35" borderId="22" xfId="0" applyFont="1" applyFill="1" applyBorder="1" applyAlignment="1" applyProtection="1">
      <alignment horizontal="center"/>
      <protection locked="0"/>
    </xf>
    <xf numFmtId="0" fontId="8" fillId="36" borderId="25" xfId="0" applyFont="1" applyFill="1" applyBorder="1" applyAlignment="1" applyProtection="1">
      <alignment horizontal="center" vertical="center" textRotation="90"/>
      <protection locked="0"/>
    </xf>
    <xf numFmtId="0" fontId="8" fillId="36" borderId="12" xfId="0" applyFont="1" applyFill="1" applyBorder="1" applyAlignment="1" applyProtection="1">
      <alignment horizontal="center" vertical="center" textRotation="90"/>
      <protection locked="0"/>
    </xf>
    <xf numFmtId="0" fontId="8" fillId="36" borderId="14" xfId="0" applyFont="1" applyFill="1" applyBorder="1" applyAlignment="1" applyProtection="1">
      <alignment horizontal="center" vertical="center" textRotation="90"/>
      <protection locked="0"/>
    </xf>
    <xf numFmtId="0" fontId="7" fillId="37" borderId="26" xfId="0" applyFont="1" applyFill="1" applyBorder="1" applyAlignment="1" applyProtection="1">
      <alignment horizontal="center" vertical="center" textRotation="90" wrapText="1"/>
      <protection locked="0"/>
    </xf>
    <xf numFmtId="0" fontId="7" fillId="37" borderId="27" xfId="0" applyFont="1" applyFill="1" applyBorder="1" applyAlignment="1" applyProtection="1">
      <alignment horizontal="center" vertical="center" textRotation="90" wrapText="1"/>
      <protection locked="0"/>
    </xf>
    <xf numFmtId="0" fontId="7" fillId="37" borderId="15" xfId="0" applyFont="1" applyFill="1" applyBorder="1" applyAlignment="1" applyProtection="1">
      <alignment horizontal="center" vertical="center" textRotation="90" wrapText="1"/>
      <protection locked="0"/>
    </xf>
    <xf numFmtId="0" fontId="7" fillId="37" borderId="20" xfId="0" applyFont="1" applyFill="1" applyBorder="1" applyAlignment="1" applyProtection="1">
      <alignment horizontal="center" vertical="center" textRotation="90" wrapText="1"/>
      <protection locked="0"/>
    </xf>
    <xf numFmtId="0" fontId="10" fillId="0" borderId="28" xfId="0" applyFont="1" applyFill="1" applyBorder="1" applyAlignment="1" applyProtection="1">
      <alignment vertical="top"/>
      <protection locked="0"/>
    </xf>
    <xf numFmtId="0" fontId="10" fillId="0" borderId="29" xfId="0" applyFont="1" applyFill="1" applyBorder="1" applyAlignment="1" applyProtection="1">
      <alignment vertical="top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" fontId="4" fillId="0" borderId="3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6" fontId="4" fillId="0" borderId="30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33" borderId="24" xfId="0" applyFont="1" applyFill="1" applyBorder="1" applyAlignment="1" applyProtection="1">
      <alignment horizontal="center" vertical="center" textRotation="90" wrapText="1"/>
      <protection locked="0"/>
    </xf>
    <xf numFmtId="0" fontId="5" fillId="33" borderId="26" xfId="0" applyFont="1" applyFill="1" applyBorder="1" applyAlignment="1" applyProtection="1">
      <alignment horizontal="center" vertical="center" textRotation="90" wrapText="1"/>
      <protection locked="0"/>
    </xf>
    <xf numFmtId="0" fontId="5" fillId="33" borderId="27" xfId="0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 vertical="center" textRotation="90" wrapText="1"/>
      <protection locked="0"/>
    </xf>
    <xf numFmtId="0" fontId="5" fillId="33" borderId="15" xfId="0" applyFont="1" applyFill="1" applyBorder="1" applyAlignment="1" applyProtection="1">
      <alignment horizontal="center" vertical="center" textRotation="90" wrapText="1"/>
      <protection locked="0"/>
    </xf>
    <xf numFmtId="0" fontId="5" fillId="33" borderId="20" xfId="0" applyFont="1" applyFill="1" applyBorder="1" applyAlignment="1" applyProtection="1">
      <alignment horizontal="center" vertical="center" textRotation="90" wrapText="1"/>
      <protection locked="0"/>
    </xf>
    <xf numFmtId="49" fontId="5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33" borderId="2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17.28125" style="0" customWidth="1"/>
    <col min="3" max="3" width="13.140625" style="0" customWidth="1"/>
    <col min="4" max="4" width="15.140625" style="0" customWidth="1"/>
    <col min="5" max="5" width="11.7109375" style="0" customWidth="1"/>
    <col min="6" max="7" width="6.140625" style="0" customWidth="1"/>
    <col min="8" max="8" width="5.28125" style="0" customWidth="1"/>
    <col min="9" max="9" width="6.00390625" style="0" customWidth="1"/>
    <col min="10" max="10" width="5.57421875" style="0" customWidth="1"/>
    <col min="11" max="12" width="6.140625" style="0" customWidth="1"/>
    <col min="13" max="13" width="5.28125" style="0" customWidth="1"/>
    <col min="14" max="15" width="6.7109375" style="0" customWidth="1"/>
    <col min="16" max="16" width="6.140625" style="0" customWidth="1"/>
    <col min="17" max="17" width="5.57421875" style="0" customWidth="1"/>
    <col min="18" max="19" width="7.140625" style="0" customWidth="1"/>
    <col min="20" max="20" width="6.28125" style="0" customWidth="1"/>
    <col min="21" max="21" width="5.7109375" style="0" customWidth="1"/>
    <col min="22" max="22" width="8.57421875" style="0" customWidth="1"/>
    <col min="23" max="23" width="5.7109375" style="0" customWidth="1"/>
  </cols>
  <sheetData>
    <row r="1" spans="1:23" ht="15">
      <c r="A1" s="1"/>
      <c r="B1" s="40" t="s">
        <v>39</v>
      </c>
      <c r="C1" s="41"/>
      <c r="D1" s="41"/>
      <c r="E1" s="2"/>
      <c r="F1" s="52" t="s">
        <v>0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21"/>
      <c r="R1" s="21"/>
      <c r="S1" s="54" t="s">
        <v>1</v>
      </c>
      <c r="T1" s="55"/>
      <c r="U1" s="55"/>
      <c r="V1" s="55"/>
      <c r="W1" s="55"/>
    </row>
    <row r="2" spans="1:23" ht="15">
      <c r="A2" s="4"/>
      <c r="B2" s="42"/>
      <c r="C2" s="43"/>
      <c r="D2" s="43"/>
      <c r="E2" s="5"/>
      <c r="F2" s="44" t="s">
        <v>160</v>
      </c>
      <c r="G2" s="45"/>
      <c r="H2" s="56"/>
      <c r="I2" s="56"/>
      <c r="J2" s="56"/>
      <c r="K2" s="56"/>
      <c r="L2" s="56"/>
      <c r="M2" s="56"/>
      <c r="N2" s="56"/>
      <c r="O2" s="56"/>
      <c r="P2" s="56"/>
      <c r="Q2" s="57" t="s">
        <v>41</v>
      </c>
      <c r="R2" s="58"/>
      <c r="S2" s="58"/>
      <c r="T2" s="58"/>
      <c r="U2" s="58"/>
      <c r="V2" s="58"/>
      <c r="W2" s="58"/>
    </row>
    <row r="3" spans="1:23" ht="15" customHeight="1">
      <c r="A3" s="7"/>
      <c r="B3" s="42" t="s">
        <v>40</v>
      </c>
      <c r="C3" s="43"/>
      <c r="D3" s="43"/>
      <c r="E3" s="5"/>
      <c r="F3" s="44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6"/>
      <c r="R3" s="6"/>
      <c r="S3" s="6"/>
      <c r="T3" s="6"/>
      <c r="U3" s="6"/>
      <c r="V3" s="6"/>
      <c r="W3" s="3"/>
    </row>
    <row r="4" spans="1:23" ht="15.75" customHeight="1" thickBot="1">
      <c r="A4" s="7"/>
      <c r="B4" s="46" t="s">
        <v>38</v>
      </c>
      <c r="C4" s="47"/>
      <c r="D4" s="47"/>
      <c r="E4" s="8"/>
      <c r="F4" s="48" t="s">
        <v>22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6"/>
      <c r="R4" s="6"/>
      <c r="S4" s="6"/>
      <c r="T4" s="12"/>
      <c r="U4" s="6"/>
      <c r="V4" s="6"/>
      <c r="W4" s="3"/>
    </row>
    <row r="5" spans="1:23" ht="15.75" customHeight="1" thickBot="1">
      <c r="A5" s="7"/>
      <c r="B5" s="9"/>
      <c r="C5" s="9"/>
      <c r="D5" s="9"/>
      <c r="E5" s="9"/>
      <c r="F5" s="50" t="s">
        <v>27</v>
      </c>
      <c r="G5" s="50"/>
      <c r="H5" s="50"/>
      <c r="I5" s="50"/>
      <c r="J5" s="50"/>
      <c r="K5" s="50"/>
      <c r="L5" s="50"/>
      <c r="M5" s="50"/>
      <c r="N5" s="51"/>
      <c r="O5" s="51"/>
      <c r="P5" s="51"/>
      <c r="Q5" s="10"/>
      <c r="R5" s="10"/>
      <c r="S5" s="10"/>
      <c r="T5" s="9"/>
      <c r="U5" s="9"/>
      <c r="V5" s="9"/>
      <c r="W5" s="3"/>
    </row>
    <row r="6" spans="1:23" ht="15" customHeight="1">
      <c r="A6" s="59" t="s">
        <v>3</v>
      </c>
      <c r="B6" s="62" t="s">
        <v>4</v>
      </c>
      <c r="C6" s="62" t="s">
        <v>5</v>
      </c>
      <c r="D6" s="65" t="s">
        <v>6</v>
      </c>
      <c r="E6" s="62" t="s">
        <v>7</v>
      </c>
      <c r="F6" s="28" t="s">
        <v>8</v>
      </c>
      <c r="G6" s="28"/>
      <c r="H6" s="28"/>
      <c r="I6" s="28"/>
      <c r="J6" s="28"/>
      <c r="K6" s="28"/>
      <c r="L6" s="28"/>
      <c r="M6" s="29"/>
      <c r="N6" s="30" t="s">
        <v>9</v>
      </c>
      <c r="O6" s="31"/>
      <c r="P6" s="32"/>
      <c r="Q6" s="32"/>
      <c r="R6" s="32"/>
      <c r="S6" s="32"/>
      <c r="T6" s="32"/>
      <c r="U6" s="32"/>
      <c r="V6" s="32"/>
      <c r="W6" s="33" t="s">
        <v>10</v>
      </c>
    </row>
    <row r="7" spans="1:23" ht="186">
      <c r="A7" s="60"/>
      <c r="B7" s="63"/>
      <c r="C7" s="63"/>
      <c r="D7" s="66"/>
      <c r="E7" s="63"/>
      <c r="F7" s="11" t="s">
        <v>23</v>
      </c>
      <c r="G7" s="11" t="s">
        <v>35</v>
      </c>
      <c r="H7" s="11" t="s">
        <v>24</v>
      </c>
      <c r="I7" s="11" t="s">
        <v>11</v>
      </c>
      <c r="J7" s="11" t="s">
        <v>12</v>
      </c>
      <c r="K7" s="11" t="s">
        <v>25</v>
      </c>
      <c r="L7" s="11" t="s">
        <v>19</v>
      </c>
      <c r="M7" s="15" t="s">
        <v>20</v>
      </c>
      <c r="N7" s="36" t="s">
        <v>36</v>
      </c>
      <c r="O7" s="38" t="s">
        <v>37</v>
      </c>
      <c r="P7" s="24" t="s">
        <v>31</v>
      </c>
      <c r="Q7" s="24" t="s">
        <v>32</v>
      </c>
      <c r="R7" s="24" t="s">
        <v>21</v>
      </c>
      <c r="S7" s="24" t="s">
        <v>33</v>
      </c>
      <c r="T7" s="24" t="s">
        <v>13</v>
      </c>
      <c r="U7" s="24" t="s">
        <v>34</v>
      </c>
      <c r="V7" s="26" t="s">
        <v>26</v>
      </c>
      <c r="W7" s="34"/>
    </row>
    <row r="8" spans="1:23" ht="15.75" thickBot="1">
      <c r="A8" s="61"/>
      <c r="B8" s="64"/>
      <c r="C8" s="64"/>
      <c r="D8" s="67"/>
      <c r="E8" s="64"/>
      <c r="F8" s="14" t="s">
        <v>14</v>
      </c>
      <c r="G8" s="13" t="s">
        <v>29</v>
      </c>
      <c r="H8" s="13" t="s">
        <v>28</v>
      </c>
      <c r="I8" s="13" t="s">
        <v>17</v>
      </c>
      <c r="J8" s="13" t="s">
        <v>18</v>
      </c>
      <c r="K8" s="13" t="s">
        <v>15</v>
      </c>
      <c r="L8" s="13" t="s">
        <v>16</v>
      </c>
      <c r="M8" s="16" t="s">
        <v>30</v>
      </c>
      <c r="N8" s="37"/>
      <c r="O8" s="39"/>
      <c r="P8" s="25"/>
      <c r="Q8" s="25"/>
      <c r="R8" s="25"/>
      <c r="S8" s="25"/>
      <c r="T8" s="25"/>
      <c r="U8" s="25"/>
      <c r="V8" s="27"/>
      <c r="W8" s="35"/>
    </row>
    <row r="9" spans="1:23" ht="15">
      <c r="A9" s="17">
        <v>30</v>
      </c>
      <c r="B9" s="17" t="s">
        <v>134</v>
      </c>
      <c r="C9" s="17" t="s">
        <v>135</v>
      </c>
      <c r="D9" s="17" t="s">
        <v>63</v>
      </c>
      <c r="E9" s="17" t="s">
        <v>140</v>
      </c>
      <c r="F9" s="17">
        <f>169+10</f>
        <v>179</v>
      </c>
      <c r="G9" s="17">
        <v>11</v>
      </c>
      <c r="H9" s="17">
        <v>5</v>
      </c>
      <c r="I9" s="17"/>
      <c r="J9" s="17">
        <v>1</v>
      </c>
      <c r="K9" s="17"/>
      <c r="L9" s="17"/>
      <c r="M9" s="17">
        <v>47</v>
      </c>
      <c r="N9" s="17">
        <f aca="true" t="shared" si="0" ref="N9:N42">SUM(F9*17)</f>
        <v>3043</v>
      </c>
      <c r="O9" s="17">
        <v>1749</v>
      </c>
      <c r="P9" s="17">
        <v>40</v>
      </c>
      <c r="Q9" s="17">
        <f aca="true" t="shared" si="1" ref="Q9:Q42">SUM(I9*5)</f>
        <v>0</v>
      </c>
      <c r="R9" s="17">
        <v>5</v>
      </c>
      <c r="S9" s="17"/>
      <c r="T9" s="17"/>
      <c r="U9" s="17">
        <v>10</v>
      </c>
      <c r="V9" s="17">
        <f aca="true" t="shared" si="2" ref="V9:V42">SUM(N9:U9)</f>
        <v>4847</v>
      </c>
      <c r="W9" s="17">
        <v>1</v>
      </c>
    </row>
    <row r="10" spans="1:23" ht="15">
      <c r="A10" s="18">
        <v>15</v>
      </c>
      <c r="B10" s="18" t="s">
        <v>88</v>
      </c>
      <c r="C10" s="18" t="s">
        <v>89</v>
      </c>
      <c r="D10" s="18" t="s">
        <v>48</v>
      </c>
      <c r="E10" s="18" t="s">
        <v>90</v>
      </c>
      <c r="F10" s="18">
        <f>173+10</f>
        <v>183</v>
      </c>
      <c r="G10" s="18">
        <v>9</v>
      </c>
      <c r="H10" s="18">
        <v>5</v>
      </c>
      <c r="I10" s="18"/>
      <c r="J10" s="18"/>
      <c r="K10" s="18"/>
      <c r="L10" s="18"/>
      <c r="M10" s="18">
        <v>63</v>
      </c>
      <c r="N10" s="18">
        <f t="shared" si="0"/>
        <v>3111</v>
      </c>
      <c r="O10" s="18">
        <v>1527</v>
      </c>
      <c r="P10" s="18">
        <v>40</v>
      </c>
      <c r="Q10" s="18">
        <f t="shared" si="1"/>
        <v>0</v>
      </c>
      <c r="R10" s="18"/>
      <c r="S10" s="18"/>
      <c r="T10" s="18"/>
      <c r="U10" s="18">
        <v>20</v>
      </c>
      <c r="V10" s="18">
        <f t="shared" si="2"/>
        <v>4698</v>
      </c>
      <c r="W10" s="18">
        <v>2</v>
      </c>
    </row>
    <row r="11" spans="1:23" ht="15">
      <c r="A11" s="18">
        <v>9</v>
      </c>
      <c r="B11" s="18" t="s">
        <v>74</v>
      </c>
      <c r="C11" s="18" t="s">
        <v>75</v>
      </c>
      <c r="D11" s="18" t="s">
        <v>76</v>
      </c>
      <c r="E11" s="18" t="s">
        <v>77</v>
      </c>
      <c r="F11" s="18">
        <f>159+10</f>
        <v>169</v>
      </c>
      <c r="G11" s="18">
        <v>5</v>
      </c>
      <c r="H11" s="18"/>
      <c r="I11" s="18"/>
      <c r="J11" s="18"/>
      <c r="K11" s="18"/>
      <c r="L11" s="19"/>
      <c r="M11" s="18">
        <v>56</v>
      </c>
      <c r="N11" s="18">
        <f t="shared" si="0"/>
        <v>2873</v>
      </c>
      <c r="O11" s="18">
        <v>636</v>
      </c>
      <c r="P11" s="18"/>
      <c r="Q11" s="18">
        <f t="shared" si="1"/>
        <v>0</v>
      </c>
      <c r="R11" s="18"/>
      <c r="S11" s="18"/>
      <c r="T11" s="18"/>
      <c r="U11" s="18">
        <v>20</v>
      </c>
      <c r="V11" s="18">
        <f t="shared" si="2"/>
        <v>3529</v>
      </c>
      <c r="W11" s="18">
        <v>3</v>
      </c>
    </row>
    <row r="12" spans="1:23" ht="15">
      <c r="A12" s="18">
        <v>18</v>
      </c>
      <c r="B12" s="18" t="s">
        <v>98</v>
      </c>
      <c r="C12" s="18" t="s">
        <v>99</v>
      </c>
      <c r="D12" s="18" t="s">
        <v>93</v>
      </c>
      <c r="E12" s="18" t="s">
        <v>100</v>
      </c>
      <c r="F12" s="18">
        <f>148+10</f>
        <v>158</v>
      </c>
      <c r="G12" s="18">
        <v>4</v>
      </c>
      <c r="H12" s="18"/>
      <c r="I12" s="18"/>
      <c r="J12" s="18"/>
      <c r="K12" s="18"/>
      <c r="L12" s="18"/>
      <c r="M12" s="18">
        <v>61</v>
      </c>
      <c r="N12" s="18">
        <f>SUM(F12*17)</f>
        <v>2686</v>
      </c>
      <c r="O12" s="18">
        <v>632</v>
      </c>
      <c r="P12" s="18"/>
      <c r="Q12" s="18">
        <f>SUM(I12*5)</f>
        <v>0</v>
      </c>
      <c r="R12" s="18"/>
      <c r="S12" s="18"/>
      <c r="T12" s="18"/>
      <c r="U12" s="18">
        <v>20</v>
      </c>
      <c r="V12" s="18">
        <f>SUM(N12:U12)</f>
        <v>3338</v>
      </c>
      <c r="W12" s="18">
        <v>4</v>
      </c>
    </row>
    <row r="13" spans="1:23" ht="15">
      <c r="A13" s="18">
        <v>10</v>
      </c>
      <c r="B13" s="18" t="s">
        <v>78</v>
      </c>
      <c r="C13" s="18" t="s">
        <v>79</v>
      </c>
      <c r="D13" s="18" t="s">
        <v>64</v>
      </c>
      <c r="E13" s="18" t="s">
        <v>80</v>
      </c>
      <c r="F13" s="18">
        <f>147+10</f>
        <v>157</v>
      </c>
      <c r="G13" s="18">
        <v>4</v>
      </c>
      <c r="H13" s="18">
        <v>4</v>
      </c>
      <c r="I13" s="18">
        <v>3</v>
      </c>
      <c r="J13" s="18">
        <v>1</v>
      </c>
      <c r="K13" s="18"/>
      <c r="L13" s="18"/>
      <c r="M13" s="18">
        <v>47</v>
      </c>
      <c r="N13" s="18">
        <f t="shared" si="0"/>
        <v>2669</v>
      </c>
      <c r="O13" s="18">
        <v>529</v>
      </c>
      <c r="P13" s="18">
        <v>30</v>
      </c>
      <c r="Q13" s="18">
        <f t="shared" si="1"/>
        <v>15</v>
      </c>
      <c r="R13" s="18">
        <v>5</v>
      </c>
      <c r="S13" s="18"/>
      <c r="T13" s="18"/>
      <c r="U13" s="18">
        <v>10</v>
      </c>
      <c r="V13" s="18">
        <f t="shared" si="2"/>
        <v>3258</v>
      </c>
      <c r="W13" s="18">
        <v>5</v>
      </c>
    </row>
    <row r="14" spans="1:23" ht="15">
      <c r="A14" s="18">
        <v>21</v>
      </c>
      <c r="B14" s="18" t="s">
        <v>136</v>
      </c>
      <c r="C14" s="18" t="s">
        <v>137</v>
      </c>
      <c r="D14" s="18" t="s">
        <v>138</v>
      </c>
      <c r="E14" s="18" t="s">
        <v>141</v>
      </c>
      <c r="F14" s="18">
        <f>149+10</f>
        <v>159</v>
      </c>
      <c r="G14" s="18">
        <v>4</v>
      </c>
      <c r="H14" s="18"/>
      <c r="I14" s="18"/>
      <c r="J14" s="18"/>
      <c r="K14" s="18"/>
      <c r="L14" s="18"/>
      <c r="M14" s="18">
        <v>53</v>
      </c>
      <c r="N14" s="18">
        <f>SUM(F14*17)</f>
        <v>2703</v>
      </c>
      <c r="O14" s="18">
        <v>496</v>
      </c>
      <c r="P14" s="18"/>
      <c r="Q14" s="18">
        <f>SUM(I14*5)</f>
        <v>0</v>
      </c>
      <c r="R14" s="18"/>
      <c r="S14" s="18"/>
      <c r="T14" s="18"/>
      <c r="U14" s="18">
        <v>20</v>
      </c>
      <c r="V14" s="18">
        <f>SUM(N14:U14)</f>
        <v>3219</v>
      </c>
      <c r="W14" s="18">
        <v>6</v>
      </c>
    </row>
    <row r="15" spans="1:23" ht="15">
      <c r="A15" s="18">
        <v>13</v>
      </c>
      <c r="B15" s="18" t="s">
        <v>84</v>
      </c>
      <c r="C15" s="18" t="s">
        <v>85</v>
      </c>
      <c r="D15" s="18" t="s">
        <v>86</v>
      </c>
      <c r="E15" s="18" t="s">
        <v>87</v>
      </c>
      <c r="F15" s="18">
        <f>128+10</f>
        <v>138</v>
      </c>
      <c r="G15" s="18">
        <v>4</v>
      </c>
      <c r="H15" s="18">
        <v>4</v>
      </c>
      <c r="I15" s="18"/>
      <c r="J15" s="18"/>
      <c r="K15" s="18"/>
      <c r="L15" s="18"/>
      <c r="M15" s="18">
        <v>53</v>
      </c>
      <c r="N15" s="18">
        <f t="shared" si="0"/>
        <v>2346</v>
      </c>
      <c r="O15" s="18">
        <v>610</v>
      </c>
      <c r="P15" s="18">
        <v>30</v>
      </c>
      <c r="Q15" s="18">
        <f t="shared" si="1"/>
        <v>0</v>
      </c>
      <c r="R15" s="18"/>
      <c r="S15" s="18"/>
      <c r="T15" s="18"/>
      <c r="U15" s="18">
        <v>20</v>
      </c>
      <c r="V15" s="18">
        <f t="shared" si="2"/>
        <v>3006</v>
      </c>
      <c r="W15" s="18">
        <v>7</v>
      </c>
    </row>
    <row r="16" spans="1:23" ht="15">
      <c r="A16" s="18">
        <v>8</v>
      </c>
      <c r="B16" s="18" t="s">
        <v>70</v>
      </c>
      <c r="C16" s="18" t="s">
        <v>71</v>
      </c>
      <c r="D16" s="18" t="s">
        <v>72</v>
      </c>
      <c r="E16" s="18" t="s">
        <v>73</v>
      </c>
      <c r="F16" s="18">
        <f>128+10</f>
        <v>138</v>
      </c>
      <c r="G16" s="18">
        <v>3</v>
      </c>
      <c r="H16" s="18"/>
      <c r="I16" s="18"/>
      <c r="J16" s="18"/>
      <c r="K16" s="18"/>
      <c r="L16" s="19"/>
      <c r="M16" s="18">
        <v>61</v>
      </c>
      <c r="N16" s="18">
        <f>SUM(F16*17)</f>
        <v>2346</v>
      </c>
      <c r="O16" s="18">
        <v>357</v>
      </c>
      <c r="P16" s="18"/>
      <c r="Q16" s="18">
        <f>SUM(I16*5)</f>
        <v>0</v>
      </c>
      <c r="R16" s="18"/>
      <c r="S16" s="18"/>
      <c r="T16" s="18"/>
      <c r="U16" s="18">
        <v>20</v>
      </c>
      <c r="V16" s="18">
        <f>SUM(N16:U16)</f>
        <v>2723</v>
      </c>
      <c r="W16" s="18">
        <v>8</v>
      </c>
    </row>
    <row r="17" spans="1:23" ht="15">
      <c r="A17" s="18">
        <v>4</v>
      </c>
      <c r="B17" s="18" t="s">
        <v>54</v>
      </c>
      <c r="C17" s="18" t="s">
        <v>55</v>
      </c>
      <c r="D17" s="18" t="s">
        <v>56</v>
      </c>
      <c r="E17" s="18" t="s">
        <v>57</v>
      </c>
      <c r="F17" s="18">
        <f>99+10</f>
        <v>109</v>
      </c>
      <c r="G17" s="18">
        <v>9</v>
      </c>
      <c r="H17" s="18">
        <v>4</v>
      </c>
      <c r="I17" s="18"/>
      <c r="J17" s="18"/>
      <c r="K17" s="18"/>
      <c r="L17" s="18"/>
      <c r="M17" s="18">
        <v>53</v>
      </c>
      <c r="N17" s="18">
        <f t="shared" si="0"/>
        <v>1853</v>
      </c>
      <c r="O17" s="18">
        <v>716</v>
      </c>
      <c r="P17" s="18">
        <v>30</v>
      </c>
      <c r="Q17" s="18">
        <f t="shared" si="1"/>
        <v>0</v>
      </c>
      <c r="R17" s="18"/>
      <c r="S17" s="18"/>
      <c r="T17" s="18"/>
      <c r="U17" s="18">
        <v>20</v>
      </c>
      <c r="V17" s="18">
        <f t="shared" si="2"/>
        <v>2619</v>
      </c>
      <c r="W17" s="18">
        <v>9</v>
      </c>
    </row>
    <row r="18" spans="1:23" ht="15">
      <c r="A18" s="18">
        <v>12</v>
      </c>
      <c r="B18" s="18" t="s">
        <v>118</v>
      </c>
      <c r="C18" s="18" t="s">
        <v>55</v>
      </c>
      <c r="D18" s="18" t="s">
        <v>93</v>
      </c>
      <c r="E18" s="18" t="s">
        <v>119</v>
      </c>
      <c r="F18" s="18">
        <f>79+10</f>
        <v>89</v>
      </c>
      <c r="G18" s="18">
        <v>13</v>
      </c>
      <c r="H18" s="18">
        <v>8</v>
      </c>
      <c r="I18" s="18"/>
      <c r="J18" s="18">
        <v>2</v>
      </c>
      <c r="K18" s="18"/>
      <c r="L18" s="18"/>
      <c r="M18" s="18">
        <v>43</v>
      </c>
      <c r="N18" s="18">
        <f t="shared" si="0"/>
        <v>1513</v>
      </c>
      <c r="O18" s="18">
        <v>821</v>
      </c>
      <c r="P18" s="18">
        <v>70</v>
      </c>
      <c r="Q18" s="18">
        <f t="shared" si="1"/>
        <v>0</v>
      </c>
      <c r="R18" s="18">
        <v>10</v>
      </c>
      <c r="S18" s="18"/>
      <c r="T18" s="18"/>
      <c r="U18" s="18">
        <v>10</v>
      </c>
      <c r="V18" s="18">
        <f t="shared" si="2"/>
        <v>2424</v>
      </c>
      <c r="W18" s="18">
        <v>10</v>
      </c>
    </row>
    <row r="19" spans="1:23" ht="15">
      <c r="A19" s="18">
        <v>25</v>
      </c>
      <c r="B19" s="18" t="s">
        <v>120</v>
      </c>
      <c r="C19" s="18" t="s">
        <v>121</v>
      </c>
      <c r="D19" s="18" t="s">
        <v>122</v>
      </c>
      <c r="E19" s="18" t="s">
        <v>123</v>
      </c>
      <c r="F19" s="18">
        <f>74+10</f>
        <v>84</v>
      </c>
      <c r="G19" s="18">
        <v>10</v>
      </c>
      <c r="H19" s="18">
        <v>4</v>
      </c>
      <c r="I19" s="18"/>
      <c r="J19" s="18"/>
      <c r="K19" s="18"/>
      <c r="L19" s="18"/>
      <c r="M19" s="18">
        <v>48</v>
      </c>
      <c r="N19" s="18">
        <f t="shared" si="0"/>
        <v>1428</v>
      </c>
      <c r="O19" s="18">
        <f aca="true" t="shared" si="3" ref="O19:O42">SUM(F19-10)*G19</f>
        <v>740</v>
      </c>
      <c r="P19" s="18">
        <v>30</v>
      </c>
      <c r="Q19" s="18">
        <f t="shared" si="1"/>
        <v>0</v>
      </c>
      <c r="R19" s="18"/>
      <c r="S19" s="18"/>
      <c r="T19" s="18"/>
      <c r="U19" s="18">
        <v>10</v>
      </c>
      <c r="V19" s="18">
        <f t="shared" si="2"/>
        <v>2208</v>
      </c>
      <c r="W19" s="18">
        <v>11</v>
      </c>
    </row>
    <row r="20" spans="1:23" ht="15">
      <c r="A20" s="18">
        <v>28</v>
      </c>
      <c r="B20" s="18" t="s">
        <v>112</v>
      </c>
      <c r="C20" s="18" t="s">
        <v>113</v>
      </c>
      <c r="D20" s="18" t="s">
        <v>82</v>
      </c>
      <c r="E20" s="18" t="s">
        <v>114</v>
      </c>
      <c r="F20" s="18">
        <v>84</v>
      </c>
      <c r="G20" s="18">
        <v>9</v>
      </c>
      <c r="H20" s="18"/>
      <c r="I20" s="18"/>
      <c r="J20" s="18"/>
      <c r="K20" s="18">
        <v>3</v>
      </c>
      <c r="L20" s="18"/>
      <c r="M20" s="18">
        <v>49</v>
      </c>
      <c r="N20" s="18">
        <f t="shared" si="0"/>
        <v>1428</v>
      </c>
      <c r="O20" s="18">
        <f t="shared" si="3"/>
        <v>666</v>
      </c>
      <c r="P20" s="18"/>
      <c r="Q20" s="18">
        <f t="shared" si="1"/>
        <v>0</v>
      </c>
      <c r="R20" s="18"/>
      <c r="S20" s="18">
        <v>30</v>
      </c>
      <c r="T20" s="18"/>
      <c r="U20" s="18">
        <v>10</v>
      </c>
      <c r="V20" s="18">
        <f t="shared" si="2"/>
        <v>2134</v>
      </c>
      <c r="W20" s="18">
        <v>12</v>
      </c>
    </row>
    <row r="21" spans="1:23" ht="15">
      <c r="A21" s="18">
        <v>26</v>
      </c>
      <c r="B21" s="18" t="s">
        <v>128</v>
      </c>
      <c r="C21" s="18" t="s">
        <v>129</v>
      </c>
      <c r="D21" s="18" t="s">
        <v>125</v>
      </c>
      <c r="E21" s="18" t="s">
        <v>130</v>
      </c>
      <c r="F21" s="18">
        <f>77+10</f>
        <v>87</v>
      </c>
      <c r="G21" s="18">
        <v>5</v>
      </c>
      <c r="H21" s="18">
        <v>4</v>
      </c>
      <c r="I21" s="18"/>
      <c r="J21" s="18">
        <v>4</v>
      </c>
      <c r="K21" s="18"/>
      <c r="L21" s="19"/>
      <c r="M21" s="18">
        <v>36</v>
      </c>
      <c r="N21" s="18">
        <f t="shared" si="0"/>
        <v>1479</v>
      </c>
      <c r="O21" s="18">
        <v>432</v>
      </c>
      <c r="P21" s="18">
        <v>30</v>
      </c>
      <c r="Q21" s="18">
        <f t="shared" si="1"/>
        <v>0</v>
      </c>
      <c r="R21" s="18">
        <v>40</v>
      </c>
      <c r="S21" s="18"/>
      <c r="T21" s="18"/>
      <c r="U21" s="18">
        <v>10</v>
      </c>
      <c r="V21" s="18">
        <f t="shared" si="2"/>
        <v>1991</v>
      </c>
      <c r="W21" s="18">
        <v>13</v>
      </c>
    </row>
    <row r="22" spans="1:23" ht="15">
      <c r="A22" s="18">
        <v>23</v>
      </c>
      <c r="B22" s="18" t="s">
        <v>81</v>
      </c>
      <c r="C22" s="18" t="s">
        <v>71</v>
      </c>
      <c r="D22" s="18" t="s">
        <v>82</v>
      </c>
      <c r="E22" s="18" t="s">
        <v>83</v>
      </c>
      <c r="F22" s="18">
        <f>79+10</f>
        <v>89</v>
      </c>
      <c r="G22" s="18">
        <v>2</v>
      </c>
      <c r="H22" s="18">
        <v>10</v>
      </c>
      <c r="I22" s="18"/>
      <c r="J22" s="18">
        <v>4</v>
      </c>
      <c r="K22" s="18"/>
      <c r="L22" s="18"/>
      <c r="M22" s="18">
        <v>39</v>
      </c>
      <c r="N22" s="18">
        <f t="shared" si="0"/>
        <v>1513</v>
      </c>
      <c r="O22" s="18">
        <v>207</v>
      </c>
      <c r="P22" s="18">
        <v>90</v>
      </c>
      <c r="Q22" s="18">
        <f t="shared" si="1"/>
        <v>0</v>
      </c>
      <c r="R22" s="18">
        <v>40</v>
      </c>
      <c r="S22" s="18"/>
      <c r="T22" s="18"/>
      <c r="U22" s="18">
        <v>10</v>
      </c>
      <c r="V22" s="18">
        <f t="shared" si="2"/>
        <v>1860</v>
      </c>
      <c r="W22" s="18">
        <v>14</v>
      </c>
    </row>
    <row r="23" spans="1:23" ht="15">
      <c r="A23" s="18">
        <v>31</v>
      </c>
      <c r="B23" s="18" t="s">
        <v>66</v>
      </c>
      <c r="C23" s="18" t="s">
        <v>67</v>
      </c>
      <c r="D23" s="18" t="s">
        <v>68</v>
      </c>
      <c r="E23" s="18" t="s">
        <v>69</v>
      </c>
      <c r="F23" s="18">
        <f>58+10</f>
        <v>68</v>
      </c>
      <c r="G23" s="18">
        <v>10</v>
      </c>
      <c r="H23" s="18">
        <v>5</v>
      </c>
      <c r="I23" s="18"/>
      <c r="J23" s="18">
        <v>1</v>
      </c>
      <c r="K23" s="18"/>
      <c r="L23" s="18"/>
      <c r="M23" s="18">
        <v>47</v>
      </c>
      <c r="N23" s="18">
        <f t="shared" si="0"/>
        <v>1156</v>
      </c>
      <c r="O23" s="18">
        <f t="shared" si="3"/>
        <v>580</v>
      </c>
      <c r="P23" s="18">
        <v>40</v>
      </c>
      <c r="Q23" s="18">
        <f t="shared" si="1"/>
        <v>0</v>
      </c>
      <c r="R23" s="18">
        <v>5</v>
      </c>
      <c r="S23" s="18"/>
      <c r="T23" s="18"/>
      <c r="U23" s="18">
        <v>10</v>
      </c>
      <c r="V23" s="18">
        <f t="shared" si="2"/>
        <v>1791</v>
      </c>
      <c r="W23" s="18">
        <v>15</v>
      </c>
    </row>
    <row r="24" spans="1:23" ht="15">
      <c r="A24" s="18">
        <v>7</v>
      </c>
      <c r="B24" s="18" t="s">
        <v>115</v>
      </c>
      <c r="C24" s="18" t="s">
        <v>116</v>
      </c>
      <c r="D24" s="18" t="s">
        <v>72</v>
      </c>
      <c r="E24" s="18" t="s">
        <v>117</v>
      </c>
      <c r="F24" s="18">
        <f>52+10</f>
        <v>62</v>
      </c>
      <c r="G24" s="18">
        <v>10</v>
      </c>
      <c r="H24" s="18">
        <v>7</v>
      </c>
      <c r="I24" s="18"/>
      <c r="J24" s="18">
        <v>1</v>
      </c>
      <c r="K24" s="18"/>
      <c r="L24" s="18">
        <v>95</v>
      </c>
      <c r="M24" s="18">
        <v>43</v>
      </c>
      <c r="N24" s="18">
        <f t="shared" si="0"/>
        <v>1054</v>
      </c>
      <c r="O24" s="18">
        <f t="shared" si="3"/>
        <v>520</v>
      </c>
      <c r="P24" s="18">
        <v>60</v>
      </c>
      <c r="Q24" s="18">
        <f t="shared" si="1"/>
        <v>0</v>
      </c>
      <c r="R24" s="18">
        <v>5</v>
      </c>
      <c r="S24" s="18"/>
      <c r="T24" s="18">
        <v>17</v>
      </c>
      <c r="U24" s="18">
        <v>10</v>
      </c>
      <c r="V24" s="18">
        <f t="shared" si="2"/>
        <v>1666</v>
      </c>
      <c r="W24" s="18">
        <v>16</v>
      </c>
    </row>
    <row r="25" spans="1:23" ht="15">
      <c r="A25" s="18">
        <v>24</v>
      </c>
      <c r="B25" s="18" t="s">
        <v>58</v>
      </c>
      <c r="C25" s="18" t="s">
        <v>59</v>
      </c>
      <c r="D25" s="18" t="s">
        <v>60</v>
      </c>
      <c r="E25" s="18" t="s">
        <v>61</v>
      </c>
      <c r="F25" s="18">
        <f>50+10</f>
        <v>60</v>
      </c>
      <c r="G25" s="18">
        <v>10</v>
      </c>
      <c r="H25" s="18">
        <v>4</v>
      </c>
      <c r="I25" s="18"/>
      <c r="J25" s="18"/>
      <c r="K25" s="18"/>
      <c r="L25" s="18"/>
      <c r="M25" s="18">
        <v>51</v>
      </c>
      <c r="N25" s="18">
        <f t="shared" si="0"/>
        <v>1020</v>
      </c>
      <c r="O25" s="18">
        <f t="shared" si="3"/>
        <v>500</v>
      </c>
      <c r="P25" s="18">
        <v>30</v>
      </c>
      <c r="Q25" s="18">
        <f t="shared" si="1"/>
        <v>0</v>
      </c>
      <c r="R25" s="18"/>
      <c r="S25" s="18"/>
      <c r="T25" s="18"/>
      <c r="U25" s="18">
        <v>20</v>
      </c>
      <c r="V25" s="18">
        <f t="shared" si="2"/>
        <v>1570</v>
      </c>
      <c r="W25" s="18">
        <v>17</v>
      </c>
    </row>
    <row r="26" spans="1:23" ht="15">
      <c r="A26" s="18">
        <v>14</v>
      </c>
      <c r="B26" s="18" t="s">
        <v>108</v>
      </c>
      <c r="C26" s="18" t="s">
        <v>71</v>
      </c>
      <c r="D26" s="18" t="s">
        <v>63</v>
      </c>
      <c r="E26" s="18" t="s">
        <v>109</v>
      </c>
      <c r="F26" s="18">
        <f>58+10</f>
        <v>68</v>
      </c>
      <c r="G26" s="18">
        <v>2</v>
      </c>
      <c r="H26" s="18"/>
      <c r="I26" s="18"/>
      <c r="J26" s="18">
        <v>1</v>
      </c>
      <c r="K26" s="18"/>
      <c r="L26" s="18"/>
      <c r="M26" s="18">
        <v>45</v>
      </c>
      <c r="N26" s="18">
        <f t="shared" si="0"/>
        <v>1156</v>
      </c>
      <c r="O26" s="18">
        <v>172</v>
      </c>
      <c r="P26" s="18"/>
      <c r="Q26" s="18">
        <f t="shared" si="1"/>
        <v>0</v>
      </c>
      <c r="R26" s="18">
        <v>5</v>
      </c>
      <c r="S26" s="18"/>
      <c r="T26" s="18"/>
      <c r="U26" s="18">
        <v>10</v>
      </c>
      <c r="V26" s="18">
        <f t="shared" si="2"/>
        <v>1343</v>
      </c>
      <c r="W26" s="18">
        <v>18</v>
      </c>
    </row>
    <row r="27" spans="1:23" ht="15">
      <c r="A27" s="18">
        <v>5</v>
      </c>
      <c r="B27" s="18" t="s">
        <v>95</v>
      </c>
      <c r="C27" s="18" t="s">
        <v>71</v>
      </c>
      <c r="D27" s="18" t="s">
        <v>144</v>
      </c>
      <c r="E27" s="18" t="s">
        <v>145</v>
      </c>
      <c r="F27" s="18">
        <f>49+10</f>
        <v>59</v>
      </c>
      <c r="G27" s="18">
        <v>4</v>
      </c>
      <c r="H27" s="18">
        <v>5</v>
      </c>
      <c r="I27" s="18">
        <v>3</v>
      </c>
      <c r="J27" s="18">
        <v>1</v>
      </c>
      <c r="K27" s="18"/>
      <c r="L27" s="18"/>
      <c r="M27" s="18">
        <v>51</v>
      </c>
      <c r="N27" s="18">
        <f t="shared" si="0"/>
        <v>1003</v>
      </c>
      <c r="O27" s="18">
        <v>206</v>
      </c>
      <c r="P27" s="18">
        <v>40</v>
      </c>
      <c r="Q27" s="18">
        <f t="shared" si="1"/>
        <v>15</v>
      </c>
      <c r="R27" s="18">
        <v>5</v>
      </c>
      <c r="S27" s="18"/>
      <c r="T27" s="18"/>
      <c r="U27" s="18">
        <v>20</v>
      </c>
      <c r="V27" s="18">
        <f t="shared" si="2"/>
        <v>1289</v>
      </c>
      <c r="W27" s="18">
        <v>19</v>
      </c>
    </row>
    <row r="28" spans="1:23" ht="15">
      <c r="A28" s="18">
        <v>22</v>
      </c>
      <c r="B28" s="18" t="s">
        <v>110</v>
      </c>
      <c r="C28" s="18" t="s">
        <v>71</v>
      </c>
      <c r="D28" s="18" t="s">
        <v>60</v>
      </c>
      <c r="E28" s="18" t="s">
        <v>111</v>
      </c>
      <c r="F28" s="18">
        <v>49</v>
      </c>
      <c r="G28" s="18">
        <v>6</v>
      </c>
      <c r="H28" s="18">
        <v>4</v>
      </c>
      <c r="I28" s="18">
        <v>3</v>
      </c>
      <c r="J28" s="18">
        <v>3</v>
      </c>
      <c r="K28" s="18"/>
      <c r="L28" s="18"/>
      <c r="M28" s="18">
        <v>37</v>
      </c>
      <c r="N28" s="18">
        <f t="shared" si="0"/>
        <v>833</v>
      </c>
      <c r="O28" s="18">
        <v>243</v>
      </c>
      <c r="P28" s="18">
        <v>30</v>
      </c>
      <c r="Q28" s="18">
        <f t="shared" si="1"/>
        <v>15</v>
      </c>
      <c r="R28" s="18">
        <v>20</v>
      </c>
      <c r="S28" s="18"/>
      <c r="T28" s="18"/>
      <c r="U28" s="18">
        <v>10</v>
      </c>
      <c r="V28" s="18">
        <f t="shared" si="2"/>
        <v>1151</v>
      </c>
      <c r="W28" s="18">
        <v>20</v>
      </c>
    </row>
    <row r="29" spans="1:23" ht="15">
      <c r="A29" s="18">
        <v>27</v>
      </c>
      <c r="B29" s="18" t="s">
        <v>124</v>
      </c>
      <c r="C29" s="18" t="s">
        <v>125</v>
      </c>
      <c r="D29" s="18" t="s">
        <v>126</v>
      </c>
      <c r="E29" s="18" t="s">
        <v>127</v>
      </c>
      <c r="F29" s="18">
        <v>36</v>
      </c>
      <c r="G29" s="18">
        <v>11</v>
      </c>
      <c r="H29" s="18"/>
      <c r="I29" s="18"/>
      <c r="J29" s="18">
        <v>2</v>
      </c>
      <c r="K29" s="18"/>
      <c r="L29" s="18"/>
      <c r="M29" s="18">
        <v>40</v>
      </c>
      <c r="N29" s="18">
        <f t="shared" si="0"/>
        <v>612</v>
      </c>
      <c r="O29" s="18">
        <f t="shared" si="3"/>
        <v>286</v>
      </c>
      <c r="P29" s="18">
        <v>0</v>
      </c>
      <c r="Q29" s="18">
        <f t="shared" si="1"/>
        <v>0</v>
      </c>
      <c r="R29" s="18">
        <v>10</v>
      </c>
      <c r="S29" s="18"/>
      <c r="T29" s="18"/>
      <c r="U29" s="18">
        <v>10</v>
      </c>
      <c r="V29" s="18">
        <f t="shared" si="2"/>
        <v>918</v>
      </c>
      <c r="W29" s="18">
        <v>21</v>
      </c>
    </row>
    <row r="30" spans="1:23" ht="15">
      <c r="A30" s="18">
        <v>29</v>
      </c>
      <c r="B30" s="18" t="s">
        <v>131</v>
      </c>
      <c r="C30" s="18" t="s">
        <v>132</v>
      </c>
      <c r="D30" s="18" t="s">
        <v>133</v>
      </c>
      <c r="E30" s="18" t="s">
        <v>139</v>
      </c>
      <c r="F30" s="18">
        <f>29+10</f>
        <v>39</v>
      </c>
      <c r="G30" s="18">
        <v>6</v>
      </c>
      <c r="H30" s="18"/>
      <c r="I30" s="18">
        <v>3</v>
      </c>
      <c r="J30" s="18">
        <v>3</v>
      </c>
      <c r="K30" s="18"/>
      <c r="L30" s="18"/>
      <c r="M30" s="18">
        <v>31</v>
      </c>
      <c r="N30" s="18">
        <f t="shared" si="0"/>
        <v>663</v>
      </c>
      <c r="O30" s="18">
        <v>203</v>
      </c>
      <c r="P30" s="18"/>
      <c r="Q30" s="18">
        <f t="shared" si="1"/>
        <v>15</v>
      </c>
      <c r="R30" s="18">
        <v>20</v>
      </c>
      <c r="S30" s="18"/>
      <c r="T30" s="18"/>
      <c r="U30" s="18">
        <v>10</v>
      </c>
      <c r="V30" s="18">
        <f t="shared" si="2"/>
        <v>911</v>
      </c>
      <c r="W30" s="18">
        <v>22</v>
      </c>
    </row>
    <row r="31" spans="1:23" ht="15">
      <c r="A31" s="18">
        <v>33</v>
      </c>
      <c r="B31" s="18" t="s">
        <v>151</v>
      </c>
      <c r="C31" s="18" t="s">
        <v>67</v>
      </c>
      <c r="D31" s="18" t="s">
        <v>103</v>
      </c>
      <c r="E31" s="18" t="s">
        <v>152</v>
      </c>
      <c r="F31" s="18">
        <v>10</v>
      </c>
      <c r="G31" s="18">
        <v>10</v>
      </c>
      <c r="H31" s="18"/>
      <c r="I31" s="18">
        <v>3</v>
      </c>
      <c r="J31" s="18">
        <v>1</v>
      </c>
      <c r="K31" s="18"/>
      <c r="L31" s="18"/>
      <c r="M31" s="18">
        <v>43</v>
      </c>
      <c r="N31" s="18">
        <f>SUM(F31*17)</f>
        <v>170</v>
      </c>
      <c r="O31" s="18">
        <v>60</v>
      </c>
      <c r="P31" s="18"/>
      <c r="Q31" s="18">
        <f>SUM(I31*5)</f>
        <v>15</v>
      </c>
      <c r="R31" s="18">
        <v>5</v>
      </c>
      <c r="S31" s="18"/>
      <c r="T31" s="18"/>
      <c r="U31" s="18">
        <v>10</v>
      </c>
      <c r="V31" s="18">
        <f>SUM(N31:U31)</f>
        <v>260</v>
      </c>
      <c r="W31" s="18">
        <v>23</v>
      </c>
    </row>
    <row r="32" spans="1:23" ht="15">
      <c r="A32" s="18">
        <v>2</v>
      </c>
      <c r="B32" s="18" t="s">
        <v>46</v>
      </c>
      <c r="C32" s="18" t="s">
        <v>47</v>
      </c>
      <c r="D32" s="18" t="s">
        <v>48</v>
      </c>
      <c r="E32" s="18" t="s">
        <v>49</v>
      </c>
      <c r="F32" s="18">
        <v>10</v>
      </c>
      <c r="G32" s="18"/>
      <c r="H32" s="18"/>
      <c r="I32" s="18"/>
      <c r="J32" s="18">
        <v>1</v>
      </c>
      <c r="K32" s="18"/>
      <c r="L32" s="18"/>
      <c r="M32" s="18">
        <v>45</v>
      </c>
      <c r="N32" s="18">
        <f t="shared" si="0"/>
        <v>170</v>
      </c>
      <c r="O32" s="18">
        <f t="shared" si="3"/>
        <v>0</v>
      </c>
      <c r="P32" s="18"/>
      <c r="Q32" s="18">
        <f t="shared" si="1"/>
        <v>0</v>
      </c>
      <c r="R32" s="18">
        <v>5</v>
      </c>
      <c r="S32" s="18"/>
      <c r="T32" s="18"/>
      <c r="U32" s="18">
        <v>10</v>
      </c>
      <c r="V32" s="18">
        <f t="shared" si="2"/>
        <v>185</v>
      </c>
      <c r="W32" s="18">
        <v>24</v>
      </c>
    </row>
    <row r="33" spans="1:23" ht="15">
      <c r="A33" s="18">
        <v>20</v>
      </c>
      <c r="B33" s="18" t="s">
        <v>105</v>
      </c>
      <c r="C33" s="18" t="s">
        <v>106</v>
      </c>
      <c r="D33" s="18" t="s">
        <v>76</v>
      </c>
      <c r="E33" s="18" t="s">
        <v>107</v>
      </c>
      <c r="F33" s="18"/>
      <c r="G33" s="18"/>
      <c r="H33" s="18">
        <v>6</v>
      </c>
      <c r="I33" s="18">
        <v>3</v>
      </c>
      <c r="J33" s="18">
        <v>1</v>
      </c>
      <c r="K33" s="18">
        <v>3</v>
      </c>
      <c r="L33" s="18"/>
      <c r="M33" s="18">
        <v>49</v>
      </c>
      <c r="N33" s="18">
        <f t="shared" si="0"/>
        <v>0</v>
      </c>
      <c r="O33" s="18">
        <f t="shared" si="3"/>
        <v>0</v>
      </c>
      <c r="P33" s="18">
        <v>50</v>
      </c>
      <c r="Q33" s="18">
        <f t="shared" si="1"/>
        <v>15</v>
      </c>
      <c r="R33" s="18">
        <v>5</v>
      </c>
      <c r="S33" s="18">
        <v>30</v>
      </c>
      <c r="T33" s="18"/>
      <c r="U33" s="18">
        <v>10</v>
      </c>
      <c r="V33" s="18">
        <f t="shared" si="2"/>
        <v>110</v>
      </c>
      <c r="W33" s="18">
        <v>25</v>
      </c>
    </row>
    <row r="34" spans="1:23" ht="15">
      <c r="A34" s="18">
        <v>3</v>
      </c>
      <c r="B34" s="18" t="s">
        <v>50</v>
      </c>
      <c r="C34" s="18" t="s">
        <v>51</v>
      </c>
      <c r="D34" s="18" t="s">
        <v>52</v>
      </c>
      <c r="E34" s="18" t="s">
        <v>53</v>
      </c>
      <c r="F34" s="18"/>
      <c r="G34" s="18"/>
      <c r="H34" s="18"/>
      <c r="I34" s="18"/>
      <c r="J34" s="18"/>
      <c r="K34" s="18">
        <v>3</v>
      </c>
      <c r="L34" s="19"/>
      <c r="M34" s="18">
        <v>53</v>
      </c>
      <c r="N34" s="18">
        <f t="shared" si="0"/>
        <v>0</v>
      </c>
      <c r="O34" s="18">
        <f t="shared" si="3"/>
        <v>0</v>
      </c>
      <c r="P34" s="18"/>
      <c r="Q34" s="18">
        <f t="shared" si="1"/>
        <v>0</v>
      </c>
      <c r="R34" s="18"/>
      <c r="S34" s="18">
        <v>30</v>
      </c>
      <c r="T34" s="18"/>
      <c r="U34" s="18">
        <v>20</v>
      </c>
      <c r="V34" s="18">
        <f t="shared" si="2"/>
        <v>50</v>
      </c>
      <c r="W34" s="18">
        <v>26</v>
      </c>
    </row>
    <row r="35" spans="1:23" ht="15">
      <c r="A35" s="18">
        <v>6</v>
      </c>
      <c r="B35" s="18" t="s">
        <v>62</v>
      </c>
      <c r="C35" s="18" t="s">
        <v>63</v>
      </c>
      <c r="D35" s="18" t="s">
        <v>64</v>
      </c>
      <c r="E35" s="18" t="s">
        <v>65</v>
      </c>
      <c r="F35" s="18"/>
      <c r="G35" s="18"/>
      <c r="H35" s="18">
        <v>4</v>
      </c>
      <c r="I35" s="18"/>
      <c r="J35" s="18"/>
      <c r="K35" s="18"/>
      <c r="L35" s="18"/>
      <c r="M35" s="18">
        <v>45</v>
      </c>
      <c r="N35" s="18">
        <f t="shared" si="0"/>
        <v>0</v>
      </c>
      <c r="O35" s="18">
        <f t="shared" si="3"/>
        <v>0</v>
      </c>
      <c r="P35" s="18">
        <v>30</v>
      </c>
      <c r="Q35" s="18">
        <f t="shared" si="1"/>
        <v>0</v>
      </c>
      <c r="R35" s="18"/>
      <c r="S35" s="18"/>
      <c r="T35" s="18"/>
      <c r="U35" s="18">
        <v>10</v>
      </c>
      <c r="V35" s="18">
        <f t="shared" si="2"/>
        <v>40</v>
      </c>
      <c r="W35" s="18">
        <v>27</v>
      </c>
    </row>
    <row r="36" spans="1:23" ht="15">
      <c r="A36" s="18">
        <v>34</v>
      </c>
      <c r="B36" s="20" t="s">
        <v>153</v>
      </c>
      <c r="C36" s="20" t="s">
        <v>72</v>
      </c>
      <c r="D36" s="20" t="s">
        <v>154</v>
      </c>
      <c r="E36" s="20" t="s">
        <v>155</v>
      </c>
      <c r="F36" s="18"/>
      <c r="G36" s="18"/>
      <c r="H36" s="18">
        <v>4</v>
      </c>
      <c r="I36" s="18"/>
      <c r="J36" s="18"/>
      <c r="K36" s="18"/>
      <c r="L36" s="18"/>
      <c r="M36" s="18">
        <v>53</v>
      </c>
      <c r="N36" s="18">
        <f>SUM(F36*17)</f>
        <v>0</v>
      </c>
      <c r="O36" s="18">
        <f>SUM(F36-10)*G36</f>
        <v>0</v>
      </c>
      <c r="P36" s="18">
        <v>30</v>
      </c>
      <c r="Q36" s="18">
        <f>SUM(I36*5)</f>
        <v>0</v>
      </c>
      <c r="R36" s="18"/>
      <c r="S36" s="18"/>
      <c r="T36" s="18"/>
      <c r="U36" s="18">
        <v>10</v>
      </c>
      <c r="V36" s="18">
        <f>SUM(N36:U36)</f>
        <v>40</v>
      </c>
      <c r="W36" s="18">
        <v>28</v>
      </c>
    </row>
    <row r="37" spans="1:23" ht="15">
      <c r="A37" s="18">
        <v>19</v>
      </c>
      <c r="B37" s="18" t="s">
        <v>101</v>
      </c>
      <c r="C37" s="18" t="s">
        <v>102</v>
      </c>
      <c r="D37" s="18" t="s">
        <v>103</v>
      </c>
      <c r="E37" s="18" t="s">
        <v>104</v>
      </c>
      <c r="F37" s="18"/>
      <c r="G37" s="18"/>
      <c r="H37" s="18"/>
      <c r="I37" s="18"/>
      <c r="J37" s="18">
        <v>1</v>
      </c>
      <c r="K37" s="18">
        <v>2</v>
      </c>
      <c r="L37" s="18"/>
      <c r="M37" s="18">
        <v>41</v>
      </c>
      <c r="N37" s="18">
        <f t="shared" si="0"/>
        <v>0</v>
      </c>
      <c r="O37" s="18">
        <f t="shared" si="3"/>
        <v>0</v>
      </c>
      <c r="P37" s="18"/>
      <c r="Q37" s="18">
        <f t="shared" si="1"/>
        <v>0</v>
      </c>
      <c r="R37" s="18">
        <v>5</v>
      </c>
      <c r="S37" s="18">
        <v>20</v>
      </c>
      <c r="T37" s="18"/>
      <c r="U37" s="18">
        <v>10</v>
      </c>
      <c r="V37" s="18">
        <f t="shared" si="2"/>
        <v>35</v>
      </c>
      <c r="W37" s="18">
        <v>29</v>
      </c>
    </row>
    <row r="38" spans="1:23" ht="15">
      <c r="A38" s="18">
        <v>32</v>
      </c>
      <c r="B38" s="18" t="s">
        <v>146</v>
      </c>
      <c r="C38" s="18" t="s">
        <v>142</v>
      </c>
      <c r="D38" s="18" t="s">
        <v>125</v>
      </c>
      <c r="E38" s="18" t="s">
        <v>143</v>
      </c>
      <c r="F38" s="18"/>
      <c r="G38" s="18"/>
      <c r="H38" s="18"/>
      <c r="I38" s="18">
        <v>3</v>
      </c>
      <c r="J38" s="18">
        <v>1</v>
      </c>
      <c r="K38" s="18"/>
      <c r="L38" s="18"/>
      <c r="M38" s="18">
        <v>30</v>
      </c>
      <c r="N38" s="18">
        <f t="shared" si="0"/>
        <v>0</v>
      </c>
      <c r="O38" s="18">
        <f t="shared" si="3"/>
        <v>0</v>
      </c>
      <c r="P38" s="18"/>
      <c r="Q38" s="18">
        <f t="shared" si="1"/>
        <v>15</v>
      </c>
      <c r="R38" s="18">
        <v>5</v>
      </c>
      <c r="S38" s="18"/>
      <c r="T38" s="18"/>
      <c r="U38" s="18">
        <v>10</v>
      </c>
      <c r="V38" s="18">
        <f t="shared" si="2"/>
        <v>30</v>
      </c>
      <c r="W38" s="18">
        <v>30</v>
      </c>
    </row>
    <row r="39" spans="1:23" ht="15">
      <c r="A39" s="18">
        <v>16</v>
      </c>
      <c r="B39" s="18" t="s">
        <v>91</v>
      </c>
      <c r="C39" s="18" t="s">
        <v>92</v>
      </c>
      <c r="D39" s="18" t="s">
        <v>93</v>
      </c>
      <c r="E39" s="18" t="s">
        <v>94</v>
      </c>
      <c r="F39" s="18"/>
      <c r="G39" s="18"/>
      <c r="H39" s="18"/>
      <c r="I39" s="18"/>
      <c r="J39" s="18"/>
      <c r="K39" s="18"/>
      <c r="L39" s="18">
        <v>80</v>
      </c>
      <c r="M39" s="18">
        <v>47</v>
      </c>
      <c r="N39" s="18">
        <f t="shared" si="0"/>
        <v>0</v>
      </c>
      <c r="O39" s="18">
        <f t="shared" si="3"/>
        <v>0</v>
      </c>
      <c r="P39" s="18"/>
      <c r="Q39" s="18">
        <f t="shared" si="1"/>
        <v>0</v>
      </c>
      <c r="R39" s="18"/>
      <c r="S39" s="18"/>
      <c r="T39" s="18">
        <v>17</v>
      </c>
      <c r="U39" s="18">
        <v>10</v>
      </c>
      <c r="V39" s="18">
        <f t="shared" si="2"/>
        <v>27</v>
      </c>
      <c r="W39" s="18">
        <v>31</v>
      </c>
    </row>
    <row r="40" spans="1:23" ht="15">
      <c r="A40" s="18">
        <v>11</v>
      </c>
      <c r="B40" s="18" t="s">
        <v>147</v>
      </c>
      <c r="C40" s="18" t="s">
        <v>148</v>
      </c>
      <c r="D40" s="18" t="s">
        <v>149</v>
      </c>
      <c r="E40" s="18" t="s">
        <v>150</v>
      </c>
      <c r="F40" s="18"/>
      <c r="G40" s="18"/>
      <c r="H40" s="18"/>
      <c r="I40" s="18"/>
      <c r="J40" s="18">
        <v>1</v>
      </c>
      <c r="K40" s="18"/>
      <c r="L40" s="18"/>
      <c r="M40" s="18">
        <v>51</v>
      </c>
      <c r="N40" s="18">
        <f t="shared" si="0"/>
        <v>0</v>
      </c>
      <c r="O40" s="18">
        <f t="shared" si="3"/>
        <v>0</v>
      </c>
      <c r="P40" s="18"/>
      <c r="Q40" s="18">
        <f t="shared" si="1"/>
        <v>0</v>
      </c>
      <c r="R40" s="18">
        <v>5</v>
      </c>
      <c r="S40" s="18"/>
      <c r="T40" s="18"/>
      <c r="U40" s="18">
        <v>20</v>
      </c>
      <c r="V40" s="18">
        <f t="shared" si="2"/>
        <v>25</v>
      </c>
      <c r="W40" s="18">
        <v>32</v>
      </c>
    </row>
    <row r="41" spans="1:23" ht="15">
      <c r="A41" s="18">
        <v>1</v>
      </c>
      <c r="B41" s="18" t="s">
        <v>42</v>
      </c>
      <c r="C41" s="18" t="s">
        <v>43</v>
      </c>
      <c r="D41" s="18" t="s">
        <v>44</v>
      </c>
      <c r="E41" s="18" t="s">
        <v>45</v>
      </c>
      <c r="F41" s="18"/>
      <c r="G41" s="18"/>
      <c r="H41" s="18"/>
      <c r="I41" s="18"/>
      <c r="J41" s="18">
        <v>2</v>
      </c>
      <c r="K41" s="18"/>
      <c r="L41" s="19"/>
      <c r="M41" s="18">
        <v>38</v>
      </c>
      <c r="N41" s="18">
        <f t="shared" si="0"/>
        <v>0</v>
      </c>
      <c r="O41" s="18">
        <f t="shared" si="3"/>
        <v>0</v>
      </c>
      <c r="P41" s="18"/>
      <c r="Q41" s="18">
        <f t="shared" si="1"/>
        <v>0</v>
      </c>
      <c r="R41" s="18">
        <v>10</v>
      </c>
      <c r="S41" s="18"/>
      <c r="T41" s="18"/>
      <c r="U41" s="18">
        <v>10</v>
      </c>
      <c r="V41" s="18">
        <f t="shared" si="2"/>
        <v>20</v>
      </c>
      <c r="W41" s="18">
        <v>33</v>
      </c>
    </row>
    <row r="42" spans="1:23" ht="15">
      <c r="A42" s="18">
        <v>17</v>
      </c>
      <c r="B42" s="18" t="s">
        <v>95</v>
      </c>
      <c r="C42" s="18" t="s">
        <v>96</v>
      </c>
      <c r="D42" s="18" t="s">
        <v>48</v>
      </c>
      <c r="E42" s="18" t="s">
        <v>97</v>
      </c>
      <c r="F42" s="18"/>
      <c r="G42" s="18"/>
      <c r="H42" s="18"/>
      <c r="I42" s="18"/>
      <c r="J42" s="18">
        <v>2</v>
      </c>
      <c r="K42" s="18"/>
      <c r="L42" s="18"/>
      <c r="M42" s="18">
        <v>41</v>
      </c>
      <c r="N42" s="18">
        <f t="shared" si="0"/>
        <v>0</v>
      </c>
      <c r="O42" s="18">
        <f t="shared" si="3"/>
        <v>0</v>
      </c>
      <c r="P42" s="18"/>
      <c r="Q42" s="18">
        <f t="shared" si="1"/>
        <v>0</v>
      </c>
      <c r="R42" s="18">
        <v>10</v>
      </c>
      <c r="S42" s="18"/>
      <c r="T42" s="18"/>
      <c r="U42" s="18">
        <v>10</v>
      </c>
      <c r="V42" s="18">
        <f t="shared" si="2"/>
        <v>20</v>
      </c>
      <c r="W42" s="18">
        <v>34</v>
      </c>
    </row>
    <row r="43" spans="1:23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5">
      <c r="A44" s="22"/>
      <c r="B44" s="23"/>
      <c r="C44" s="23"/>
      <c r="D44" s="23"/>
      <c r="E44" s="22"/>
      <c r="F44" s="22" t="s">
        <v>156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5">
      <c r="A45" s="22"/>
      <c r="B45" s="23"/>
      <c r="C45" s="23"/>
      <c r="D45" s="23"/>
      <c r="E45" s="22">
        <v>1</v>
      </c>
      <c r="F45" s="22" t="s">
        <v>157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5">
      <c r="A46" s="22"/>
      <c r="B46" s="23"/>
      <c r="C46" s="23"/>
      <c r="D46" s="2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5">
      <c r="A47" s="22"/>
      <c r="B47" s="23"/>
      <c r="C47" s="23"/>
      <c r="D47" s="23"/>
      <c r="E47" s="22">
        <v>2</v>
      </c>
      <c r="F47" s="22" t="s">
        <v>158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5">
      <c r="A48" s="22"/>
      <c r="B48" s="23"/>
      <c r="C48" s="23"/>
      <c r="D48" s="2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5">
      <c r="A49" s="22"/>
      <c r="B49" s="23"/>
      <c r="C49" s="23"/>
      <c r="D49" s="23"/>
      <c r="E49" s="22">
        <v>3</v>
      </c>
      <c r="F49" s="22" t="s">
        <v>159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ht="15">
      <c r="A50" s="22"/>
      <c r="B50" s="23"/>
      <c r="C50" s="23"/>
      <c r="D50" s="2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</row>
    <row r="51" spans="1:23" ht="15">
      <c r="A51" s="22"/>
      <c r="B51" s="23"/>
      <c r="C51" s="23"/>
      <c r="D51" s="2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</sheetData>
  <sheetProtection/>
  <mergeCells count="28">
    <mergeCell ref="B2:D2"/>
    <mergeCell ref="F2:P2"/>
    <mergeCell ref="Q2:W2"/>
    <mergeCell ref="A6:A8"/>
    <mergeCell ref="B6:B8"/>
    <mergeCell ref="C6:C8"/>
    <mergeCell ref="D6:D8"/>
    <mergeCell ref="E6:E8"/>
    <mergeCell ref="B1:D1"/>
    <mergeCell ref="S7:S8"/>
    <mergeCell ref="T7:T8"/>
    <mergeCell ref="B3:D3"/>
    <mergeCell ref="F3:P3"/>
    <mergeCell ref="B4:D4"/>
    <mergeCell ref="F4:P4"/>
    <mergeCell ref="F5:P5"/>
    <mergeCell ref="F1:P1"/>
    <mergeCell ref="S1:W1"/>
    <mergeCell ref="U7:U8"/>
    <mergeCell ref="V7:V8"/>
    <mergeCell ref="F6:M6"/>
    <mergeCell ref="N6:V6"/>
    <mergeCell ref="W6:W8"/>
    <mergeCell ref="N7:N8"/>
    <mergeCell ref="O7:O8"/>
    <mergeCell ref="P7:P8"/>
    <mergeCell ref="Q7:Q8"/>
    <mergeCell ref="R7:R8"/>
  </mergeCells>
  <printOptions gridLines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</cp:lastModifiedBy>
  <cp:lastPrinted>2021-08-24T07:28:17Z</cp:lastPrinted>
  <dcterms:created xsi:type="dcterms:W3CDTF">2020-08-25T16:14:42Z</dcterms:created>
  <dcterms:modified xsi:type="dcterms:W3CDTF">2021-08-24T08:25:04Z</dcterms:modified>
  <cp:category/>
  <cp:version/>
  <cp:contentType/>
  <cp:contentStatus/>
</cp:coreProperties>
</file>